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<sst xmlns="http://schemas.openxmlformats.org/spreadsheetml/2006/main" count="157" uniqueCount="89">
  <si>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</si>
  <si>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</si>
  <si>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</si>
  <si>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</si>
  <si>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</si>
  <si>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</si>
  <si>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</si>
  <si>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</si>
  <si>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</si>
  <si>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</si>
  <si>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</si>
  <si>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</si>
  <si>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</si>
  <si>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</si>
  <si>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</si>
  <si>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</si>
  <si>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</si>
  <si>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</si>
  <si>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</si>
  <si>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</si>
  <si>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</si>
  <si>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</si>
  <si>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</si>
  <si>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</si>
  <si>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</si>
  <si>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</si>
  <si>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</si>
  <si>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</si>
  <si>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</si>
  <si>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</si>
  <si>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</si>
  <si>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</si>
  <si>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</si>
  <si>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</si>
  <si>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</si>
  <si>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</si>
  <si>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</si>
  <si>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</si>
  <si>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</si>
  <si>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</si>
  <si>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</si>
  <si>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</si>
  <si>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</si>
  <si>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</si>
  <si>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</si>
  <si>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</si>
  <si>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</si>
  <si>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</si>
  <si>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</si>
  <si>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</si>
  <si>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</si>
  <si>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</si>
  <si>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</si>
  <si>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</si>
  <si>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</si>
  <si>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</si>
  <si>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</si>
  <si>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</si>
  <si>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</si>
  <si>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</si>
  <si>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</si>
  <si>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</si>
  <si>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</si>
  <si>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</si>
  <si>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</si>
  <si>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</si>
  <si>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</si>
  <si>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</si>
  <si>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</si>
  <si>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</si>
  <si>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</si>
  <si>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</si>
  <si>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</si>
  <si>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</si>
  <si>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</si>
  <si>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</si>
  <si>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</si>
  <si>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</si>
  <si>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</si>
  <si>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01.03.2018р. :</t>
  </si>
  <si>
    <t>факт  на 01.03.17</t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</si>
  <si>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</si>
  <si>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</si>
  <si>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</si>
  <si>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план на січень-березень 2018р.</t>
  </si>
  <si>
    <t>станом на 13.03.2018</t>
  </si>
  <si>
    <r>
      <t xml:space="preserve">станом на 13.03.2018р.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</si>
  <si>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13.03.2018р.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</si>
  <si>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13.03.2018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</si>
</sst>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4.75"/>
      <color indexed="8"/>
      <name val="Times New Roman"/>
      <family val="1"/>
    </font>
    <font>
      <sz val="6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042489"/>
        <c:axId val="9382402"/>
      </c:lineChart>
      <c:catAx>
        <c:axId val="10424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82402"/>
        <c:crosses val="autoZero"/>
        <c:auto val="0"/>
        <c:lblOffset val="100"/>
        <c:tickLblSkip val="1"/>
        <c:noMultiLvlLbl val="0"/>
      </c:catAx>
      <c:valAx>
        <c:axId val="93824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424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7332755"/>
        <c:axId val="21777068"/>
      </c:lineChart>
      <c:catAx>
        <c:axId val="173327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7068"/>
        <c:crosses val="autoZero"/>
        <c:auto val="0"/>
        <c:lblOffset val="100"/>
        <c:tickLblSkip val="1"/>
        <c:noMultiLvlLbl val="0"/>
      </c:catAx>
      <c:valAx>
        <c:axId val="217770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327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березень!$A$2:$A$24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березень!$A$2:$A$24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березень!$A$2:$A$24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1775885"/>
        <c:axId val="19112054"/>
      </c:lineChart>
      <c:catAx>
        <c:axId val="617758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12054"/>
        <c:crosses val="autoZero"/>
        <c:auto val="0"/>
        <c:lblOffset val="100"/>
        <c:tickLblSkip val="1"/>
        <c:noMultiLvlLbl val="0"/>
      </c:catAx>
      <c:valAx>
        <c:axId val="19112054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758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13.03.2018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7790759"/>
        <c:axId val="4572512"/>
      </c:bar3DChart>
      <c:catAx>
        <c:axId val="3779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2512"/>
        <c:crosses val="autoZero"/>
        <c:auto val="1"/>
        <c:lblOffset val="100"/>
        <c:tickLblSkip val="1"/>
        <c:noMultiLvlLbl val="0"/>
      </c:catAx>
      <c:valAx>
        <c:axId val="4572512"/>
        <c:scaling>
          <c:orientation val="minMax"/>
          <c:max val="2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90759"/>
        <c:crossesAt val="1"/>
        <c:crossBetween val="between"/>
        <c:dispUnits/>
        <c:majorUnit val="3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березннь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1152609"/>
        <c:axId val="34829162"/>
      </c:bar3DChart>
      <c:catAx>
        <c:axId val="4115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29162"/>
        <c:crosses val="autoZero"/>
        <c:auto val="1"/>
        <c:lblOffset val="100"/>
        <c:tickLblSkip val="1"/>
        <c:noMultiLvlLbl val="0"/>
      </c:catAx>
      <c:valAx>
        <c:axId val="34829162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5260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березень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13.03.2018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133 525,1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282 401,0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-89 833,4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січень-березень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372 195,6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- 89 794,6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110202"/>
      <sheetName val="Лист8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Лист5"/>
      <sheetName val="Лист4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66</v>
      </c>
      <c r="S1" s="115"/>
      <c r="T1" s="115"/>
      <c r="U1" s="115"/>
      <c r="V1" s="115"/>
      <c r="W1" s="116"/>
    </row>
    <row r="2" spans="1:23" ht="15" thickBot="1">
      <c r="A2" s="117" t="s">
        <v>70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71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5">
        <v>0</v>
      </c>
      <c r="V4" s="12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9">
        <v>0</v>
      </c>
      <c r="V7" s="13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1">
        <f>SUM(U4:U23)</f>
        <v>1</v>
      </c>
      <c r="V24" s="142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43132</v>
      </c>
      <c r="S29" s="145">
        <f>14560.55/1000</f>
        <v>14.56055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43132</v>
      </c>
      <c r="S39" s="133">
        <f>4362046.31/1000</f>
        <v>4362.04631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73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9">
        <v>0</v>
      </c>
      <c r="V23" s="140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1">
        <f>SUM(U4:U23)</f>
        <v>1</v>
      </c>
      <c r="V24" s="142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43160</v>
      </c>
      <c r="S29" s="145">
        <v>144.8304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43160</v>
      </c>
      <c r="S39" s="133">
        <v>4586.3857499999995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81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83</v>
      </c>
      <c r="S1" s="115"/>
      <c r="T1" s="115"/>
      <c r="U1" s="115"/>
      <c r="V1" s="115"/>
      <c r="W1" s="116"/>
    </row>
    <row r="2" spans="1:23" ht="15" thickBot="1">
      <c r="A2" s="117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86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4794.077142857143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4794.1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4794.1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4794.1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37.24000000000057</v>
      </c>
      <c r="N8" s="65">
        <v>6747.14</v>
      </c>
      <c r="O8" s="65">
        <v>5000</v>
      </c>
      <c r="P8" s="3">
        <f t="shared" si="2"/>
        <v>1.349428</v>
      </c>
      <c r="Q8" s="2">
        <v>4794.1</v>
      </c>
      <c r="R8" s="71">
        <v>0</v>
      </c>
      <c r="S8" s="72">
        <v>0.04</v>
      </c>
      <c r="T8" s="70">
        <v>1011.64</v>
      </c>
      <c r="U8" s="127">
        <v>1</v>
      </c>
      <c r="V8" s="128"/>
      <c r="W8" s="68">
        <f t="shared" si="3"/>
        <v>1012.68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9800</v>
      </c>
      <c r="P9" s="3">
        <f t="shared" si="2"/>
        <v>1.2730714285714286</v>
      </c>
      <c r="Q9" s="2">
        <v>4794.1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4794.1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3900</v>
      </c>
      <c r="P11" s="3">
        <f t="shared" si="2"/>
        <v>0</v>
      </c>
      <c r="Q11" s="2">
        <v>4794.1</v>
      </c>
      <c r="R11" s="69"/>
      <c r="S11" s="65"/>
      <c r="T11" s="70"/>
      <c r="U11" s="127"/>
      <c r="V11" s="128"/>
      <c r="W11" s="68">
        <f t="shared" si="3"/>
        <v>0</v>
      </c>
    </row>
    <row r="12" spans="1:23" ht="12.75">
      <c r="A12" s="10">
        <v>43173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3500</v>
      </c>
      <c r="P12" s="3">
        <f t="shared" si="2"/>
        <v>0</v>
      </c>
      <c r="Q12" s="2">
        <v>4794.1</v>
      </c>
      <c r="R12" s="69"/>
      <c r="S12" s="65"/>
      <c r="T12" s="70"/>
      <c r="U12" s="127"/>
      <c r="V12" s="128"/>
      <c r="W12" s="68">
        <f t="shared" si="3"/>
        <v>0</v>
      </c>
    </row>
    <row r="13" spans="1:23" ht="12.75">
      <c r="A13" s="10">
        <v>43174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12000</v>
      </c>
      <c r="P13" s="3">
        <f t="shared" si="2"/>
        <v>0</v>
      </c>
      <c r="Q13" s="2">
        <v>4794.1</v>
      </c>
      <c r="R13" s="69"/>
      <c r="S13" s="65"/>
      <c r="T13" s="70"/>
      <c r="U13" s="127"/>
      <c r="V13" s="128"/>
      <c r="W13" s="68">
        <f t="shared" si="3"/>
        <v>0</v>
      </c>
    </row>
    <row r="14" spans="1:23" ht="12.75">
      <c r="A14" s="10">
        <v>43175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7800</v>
      </c>
      <c r="P14" s="3">
        <f t="shared" si="2"/>
        <v>0</v>
      </c>
      <c r="Q14" s="2">
        <v>4794.1</v>
      </c>
      <c r="R14" s="69"/>
      <c r="S14" s="65"/>
      <c r="T14" s="74"/>
      <c r="U14" s="127"/>
      <c r="V14" s="128"/>
      <c r="W14" s="68">
        <f t="shared" si="3"/>
        <v>0</v>
      </c>
    </row>
    <row r="15" spans="1:23" ht="12.75">
      <c r="A15" s="10">
        <v>43178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5500</v>
      </c>
      <c r="P15" s="3">
        <f>N15/O15</f>
        <v>0</v>
      </c>
      <c r="Q15" s="2">
        <v>4794.1</v>
      </c>
      <c r="R15" s="69"/>
      <c r="S15" s="65"/>
      <c r="T15" s="74"/>
      <c r="U15" s="127"/>
      <c r="V15" s="128"/>
      <c r="W15" s="68">
        <f t="shared" si="3"/>
        <v>0</v>
      </c>
    </row>
    <row r="16" spans="1:23" ht="12.75">
      <c r="A16" s="10">
        <v>43179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4490</v>
      </c>
      <c r="P16" s="3">
        <f t="shared" si="2"/>
        <v>0</v>
      </c>
      <c r="Q16" s="2">
        <v>4794.1</v>
      </c>
      <c r="R16" s="69"/>
      <c r="S16" s="65"/>
      <c r="T16" s="74"/>
      <c r="U16" s="127"/>
      <c r="V16" s="128"/>
      <c r="W16" s="68">
        <f t="shared" si="3"/>
        <v>0</v>
      </c>
    </row>
    <row r="17" spans="1:23" ht="12.75">
      <c r="A17" s="10">
        <v>43180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5400</v>
      </c>
      <c r="P17" s="3">
        <f t="shared" si="2"/>
        <v>0</v>
      </c>
      <c r="Q17" s="2">
        <v>4794.1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43181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8700</v>
      </c>
      <c r="P18" s="3">
        <f>N18/O18</f>
        <v>0</v>
      </c>
      <c r="Q18" s="2">
        <v>4794.1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43182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4794.1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43185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4330</v>
      </c>
      <c r="P20" s="3">
        <f t="shared" si="2"/>
        <v>0</v>
      </c>
      <c r="Q20" s="2">
        <v>4794.1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8">
        <v>43186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4800</v>
      </c>
      <c r="P21" s="3">
        <f t="shared" si="2"/>
        <v>0</v>
      </c>
      <c r="Q21" s="2">
        <v>4794.1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43187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5800</v>
      </c>
      <c r="P22" s="3">
        <f>N22/O21</f>
        <v>0</v>
      </c>
      <c r="Q22" s="2">
        <v>4794.1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2.75">
      <c r="A23" s="108">
        <v>43188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12900</v>
      </c>
      <c r="P23" s="3">
        <f t="shared" si="2"/>
        <v>0</v>
      </c>
      <c r="Q23" s="2">
        <v>4794.1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43189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10005</v>
      </c>
      <c r="P24" s="3">
        <f t="shared" si="2"/>
        <v>0</v>
      </c>
      <c r="Q24" s="2">
        <v>4794.1</v>
      </c>
      <c r="R24" s="98"/>
      <c r="S24" s="99"/>
      <c r="T24" s="100"/>
      <c r="U24" s="139"/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24776.7</v>
      </c>
      <c r="C25" s="85">
        <f t="shared" si="4"/>
        <v>661.4</v>
      </c>
      <c r="D25" s="107">
        <f t="shared" si="4"/>
        <v>661.4</v>
      </c>
      <c r="E25" s="107">
        <f t="shared" si="4"/>
        <v>0</v>
      </c>
      <c r="F25" s="85">
        <f t="shared" si="4"/>
        <v>188.1</v>
      </c>
      <c r="G25" s="85">
        <f t="shared" si="4"/>
        <v>2627.9999999999995</v>
      </c>
      <c r="H25" s="85">
        <f t="shared" si="4"/>
        <v>2776.1000000000004</v>
      </c>
      <c r="I25" s="85">
        <f t="shared" si="4"/>
        <v>564.7</v>
      </c>
      <c r="J25" s="85">
        <f t="shared" si="4"/>
        <v>244.5</v>
      </c>
      <c r="K25" s="85">
        <f t="shared" si="4"/>
        <v>586.3</v>
      </c>
      <c r="L25" s="85">
        <f t="shared" si="4"/>
        <v>819.7</v>
      </c>
      <c r="M25" s="84">
        <f t="shared" si="4"/>
        <v>313.0400000000003</v>
      </c>
      <c r="N25" s="84">
        <f t="shared" si="4"/>
        <v>33558.54</v>
      </c>
      <c r="O25" s="84">
        <f t="shared" si="4"/>
        <v>125025</v>
      </c>
      <c r="P25" s="86">
        <f>N25/O25</f>
        <v>0.2684146370725855</v>
      </c>
      <c r="Q25" s="2"/>
      <c r="R25" s="75">
        <f>SUM(R4:R24)</f>
        <v>0</v>
      </c>
      <c r="S25" s="75">
        <f>SUM(S4:S24)</f>
        <v>0.04</v>
      </c>
      <c r="T25" s="75">
        <f>SUM(T4:T24)</f>
        <v>1011.64</v>
      </c>
      <c r="U25" s="141">
        <f>SUM(U4:U24)</f>
        <v>1</v>
      </c>
      <c r="V25" s="142"/>
      <c r="W25" s="75">
        <f>R25+S25+U25+T25+V25</f>
        <v>1012.68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43172</v>
      </c>
      <c r="S30" s="145">
        <v>1.88294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43172</v>
      </c>
      <c r="S40" s="133">
        <v>5741.976019999999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87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52</v>
      </c>
      <c r="I27" s="153"/>
      <c r="J27" s="160"/>
      <c r="K27" s="161"/>
      <c r="L27" s="156" t="s">
        <v>36</v>
      </c>
      <c r="M27" s="157"/>
      <c r="N27" s="158"/>
      <c r="O27" s="150" t="s">
        <v>88</v>
      </c>
      <c r="P27" s="151"/>
    </row>
    <row r="28" spans="1:16" ht="30.75" customHeight="1">
      <c r="A28" s="164"/>
      <c r="B28" s="44" t="s">
        <v>84</v>
      </c>
      <c r="C28" s="22" t="s">
        <v>23</v>
      </c>
      <c r="D28" s="44" t="str">
        <f>B28</f>
        <v>план на січень-березень 2018р.</v>
      </c>
      <c r="E28" s="22" t="str">
        <f>C28</f>
        <v>факт</v>
      </c>
      <c r="F28" s="43" t="str">
        <f>B28</f>
        <v>план на січень-березень 2018р.</v>
      </c>
      <c r="G28" s="58" t="str">
        <f>C28</f>
        <v>факт</v>
      </c>
      <c r="H28" s="44" t="str">
        <f>B28</f>
        <v>план на січень-березень 2018р.</v>
      </c>
      <c r="I28" s="22" t="str">
        <f>C28</f>
        <v>факт</v>
      </c>
      <c r="J28" s="43"/>
      <c r="K28" s="58"/>
      <c r="L28" s="41" t="str">
        <f>D28</f>
        <v>план на січень-березень 2018р.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березень!S40</f>
        <v>5741.976019999999</v>
      </c>
      <c r="B29" s="45">
        <v>2015</v>
      </c>
      <c r="C29" s="45">
        <v>194.45</v>
      </c>
      <c r="D29" s="45">
        <v>806.429</v>
      </c>
      <c r="E29" s="45">
        <v>806.45</v>
      </c>
      <c r="F29" s="45">
        <v>6000</v>
      </c>
      <c r="G29" s="45">
        <v>1342.79</v>
      </c>
      <c r="H29" s="45">
        <v>6</v>
      </c>
      <c r="I29" s="45">
        <v>3</v>
      </c>
      <c r="J29" s="45"/>
      <c r="K29" s="45"/>
      <c r="L29" s="59">
        <f>H29+F29+D29+J29+B29</f>
        <v>8827.429</v>
      </c>
      <c r="M29" s="46">
        <f>C29+E29+G29+I29</f>
        <v>2346.69</v>
      </c>
      <c r="N29" s="47">
        <f>M29-L29</f>
        <v>-6480.739</v>
      </c>
      <c r="O29" s="154">
        <f>березень!S30</f>
        <v>1.88294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209196.339</v>
      </c>
      <c r="C48" s="28">
        <v>164855.59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43351.479999999996</v>
      </c>
      <c r="C49" s="28">
        <v>29717.7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68649.16</v>
      </c>
      <c r="C50" s="28">
        <v>62799.04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6357.5</v>
      </c>
      <c r="C51" s="28">
        <v>5740.64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33615</v>
      </c>
      <c r="C52" s="28">
        <v>9189.94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1564.14</v>
      </c>
      <c r="C53" s="28">
        <v>1700.57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580.078</v>
      </c>
      <c r="C54" s="28">
        <v>1099.77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8881.860000000024</v>
      </c>
      <c r="C55" s="12">
        <v>7297.739999999996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372195.55700000003</v>
      </c>
      <c r="C56" s="9">
        <v>282400.99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2015</v>
      </c>
      <c r="C58" s="9">
        <f>C29</f>
        <v>194.45</v>
      </c>
    </row>
    <row r="59" spans="1:3" ht="25.5">
      <c r="A59" s="76" t="s">
        <v>54</v>
      </c>
      <c r="B59" s="9">
        <f>D29</f>
        <v>806.429</v>
      </c>
      <c r="C59" s="9">
        <f>E29</f>
        <v>806.45</v>
      </c>
    </row>
    <row r="60" spans="1:3" ht="12.75">
      <c r="A60" s="76" t="s">
        <v>55</v>
      </c>
      <c r="B60" s="9">
        <f>F29</f>
        <v>6000</v>
      </c>
      <c r="C60" s="9">
        <f>G29</f>
        <v>1342.79</v>
      </c>
    </row>
    <row r="61" spans="1:3" ht="25.5">
      <c r="A61" s="76" t="s">
        <v>56</v>
      </c>
      <c r="B61" s="9">
        <f>H29</f>
        <v>6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-9400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 t="s">
        <v>68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144712.993</v>
      </c>
      <c r="N17" s="32">
        <f t="shared" si="1"/>
        <v>1627917.7</v>
      </c>
      <c r="O17" s="15"/>
    </row>
    <row r="19" ht="12" hidden="1"/>
    <row r="20" spans="1:14" ht="12" hidden="1">
      <c r="A20" t="s">
        <v>80</v>
      </c>
      <c r="B20" s="15">
        <v>115278.5</v>
      </c>
      <c r="C20" s="15">
        <v>133563.9</v>
      </c>
      <c r="D20" s="15">
        <v>123391.9</v>
      </c>
      <c r="E20" s="15">
        <f>130095.8-38.7</f>
        <v>130057.1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155108.95</v>
      </c>
      <c r="M20" s="88">
        <v>144712.993</v>
      </c>
      <c r="N20" s="15">
        <f>SUM(B20:M20)</f>
        <v>1627917.743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38.79199999998673</v>
      </c>
      <c r="D21" s="15">
        <f aca="true" t="shared" si="3" ref="D21:M21">D20-D17</f>
        <v>0</v>
      </c>
      <c r="E21" s="15">
        <f t="shared" si="3"/>
        <v>-38.69999999999709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>SUM(B21:M21)</f>
        <v>0.04299999999057036</v>
      </c>
    </row>
    <row r="22" ht="12" hidden="1"/>
    <row r="23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2018-03-13T09:06:24Z</dcterms:modified>
  <cp:category/>
  <cp:version/>
  <cp:contentType/>
  <cp:contentStatus/>
</cp:coreProperties>
</file>